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090" tabRatio="731" activeTab="5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<sst xmlns="http://schemas.openxmlformats.org/spreadsheetml/2006/main" count="2488" uniqueCount="1049">
  <si>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</si>
  <si>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</si>
  <si>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</si>
  <si>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</si>
  <si>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</si>
  <si>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</si>
  <si>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</si>
  <si>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</si>
  <si>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</si>
  <si>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</si>
  <si>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</si>
  <si>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</si>
  <si>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</si>
  <si>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</si>
  <si>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</si>
  <si>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</si>
  <si>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</si>
  <si>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</si>
  <si>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</si>
  <si>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</si>
  <si>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</si>
  <si>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</si>
  <si>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</si>
  <si>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</si>
  <si>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</si>
  <si>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</si>
  <si>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</si>
  <si>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</si>
  <si>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</si>
  <si>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</si>
  <si>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</si>
  <si>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</si>
  <si>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</si>
  <si>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</si>
  <si>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</si>
  <si>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</si>
  <si>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</si>
  <si>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</si>
  <si>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</si>
  <si>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</si>
  <si>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</si>
  <si>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</si>
  <si>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</si>
  <si>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</si>
  <si>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</si>
  <si>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</si>
  <si>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</si>
  <si>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</si>
  <si>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</si>
  <si>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</si>
  <si>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</si>
  <si>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</si>
  <si>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</si>
  <si>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</si>
  <si>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</si>
  <si>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</si>
  <si>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</si>
  <si>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</si>
  <si>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</si>
  <si>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</si>
  <si>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</si>
  <si>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</si>
  <si>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</si>
  <si>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</si>
  <si>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</si>
  <si>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</si>
  <si>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</si>
  <si>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</si>
  <si>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</si>
  <si>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</si>
  <si>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</si>
  <si>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</si>
  <si>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</si>
  <si>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</si>
  <si>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</si>
  <si>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</si>
  <si>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</si>
  <si>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</si>
  <si>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</si>
  <si>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</si>
  <si>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</si>
  <si>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</si>
  <si>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</si>
  <si>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</si>
  <si>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</si>
  <si>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</si>
  <si>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</si>
  <si>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</si>
  <si>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</si>
  <si>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</si>
  <si>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</si>
  <si>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</si>
  <si>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</si>
  <si>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</si>
  <si>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</si>
  <si>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</si>
  <si>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</si>
  <si>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</si>
  <si>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</si>
  <si>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</si>
  <si>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</si>
  <si>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</si>
  <si>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</si>
  <si>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</si>
  <si>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</si>
  <si>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</si>
  <si>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</si>
  <si>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</si>
  <si>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</si>
  <si>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</si>
  <si>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</si>
  <si>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</si>
  <si>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</si>
  <si>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</si>
  <si>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</si>
  <si>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</si>
  <si>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</si>
  <si>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</si>
  <si>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</si>
  <si>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</si>
  <si>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</si>
  <si>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</si>
  <si>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</si>
  <si>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</si>
  <si>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</si>
  <si>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</si>
  <si>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</si>
  <si>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</si>
  <si>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</si>
  <si>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</si>
  <si>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</si>
  <si>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</si>
  <si>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</si>
  <si>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</si>
  <si>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</si>
  <si>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</si>
  <si>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</si>
  <si>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</si>
  <si>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</si>
  <si>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</si>
  <si>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</si>
  <si>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</si>
  <si>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</si>
  <si>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</si>
  <si>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</si>
  <si>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</si>
  <si>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</si>
  <si>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</si>
  <si>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</si>
  <si>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</si>
  <si>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</si>
  <si>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</si>
  <si>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</si>
  <si>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</si>
  <si>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</si>
  <si>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</si>
  <si>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</si>
  <si>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</si>
  <si>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</si>
  <si>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</si>
  <si>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</si>
  <si>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</si>
  <si>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</si>
  <si>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</si>
  <si>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</si>
  <si>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</si>
  <si>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</si>
  <si>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</si>
  <si>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</si>
  <si>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</si>
  <si>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</si>
  <si>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</si>
  <si>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</si>
  <si>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</si>
  <si>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</si>
  <si>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</si>
  <si>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</si>
  <si>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</si>
  <si>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</si>
  <si>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</si>
  <si>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</si>
  <si>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</si>
  <si>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</si>
  <si>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</si>
  <si>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</si>
  <si>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</si>
  <si>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</si>
  <si>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</si>
  <si>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</si>
  <si>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</si>
  <si>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</si>
  <si>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</si>
  <si>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</si>
  <si>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</si>
  <si>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</si>
  <si>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</si>
  <si>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</si>
  <si>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</si>
  <si>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</si>
  <si>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</si>
  <si>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</si>
  <si>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</si>
  <si>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</si>
  <si>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</si>
  <si>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</si>
  <si>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</si>
  <si>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</si>
  <si>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</si>
  <si>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</si>
  <si>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</si>
  <si>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</si>
  <si>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</si>
  <si>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</si>
  <si>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</si>
  <si>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</si>
  <si>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</si>
  <si>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</si>
  <si>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</si>
  <si>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</si>
  <si>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</si>
  <si>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</si>
  <si>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</si>
  <si>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</si>
  <si>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</si>
  <si>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</si>
  <si>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</si>
  <si>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</si>
  <si>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</si>
  <si>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</si>
  <si>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</si>
  <si>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</si>
  <si>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</si>
  <si>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</si>
  <si>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</si>
  <si>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</si>
  <si>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</si>
  <si>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</si>
  <si>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</si>
  <si>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</si>
  <si>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</si>
  <si>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</si>
  <si>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</si>
  <si>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</si>
  <si>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</si>
  <si>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</si>
  <si>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</si>
  <si>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</si>
  <si>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</si>
  <si>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</si>
  <si>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</si>
  <si>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</si>
  <si>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</si>
  <si>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</si>
  <si>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</si>
  <si>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</si>
  <si>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</si>
  <si>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</si>
  <si>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</si>
  <si>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</si>
  <si>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</si>
  <si>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</si>
  <si>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</si>
  <si>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</si>
  <si>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</si>
  <si>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</si>
  <si>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</si>
  <si>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</si>
  <si>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</si>
  <si>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</si>
  <si>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</si>
  <si>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</si>
  <si>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</si>
  <si>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</si>
  <si>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</si>
  <si>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</si>
  <si>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</si>
  <si>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</si>
  <si>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</si>
  <si>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</si>
  <si>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</si>
  <si>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</si>
  <si>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</si>
  <si>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</si>
  <si>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</si>
  <si>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</si>
  <si>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</si>
  <si>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</si>
  <si>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</si>
  <si>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</si>
  <si>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</si>
  <si>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</si>
  <si>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</si>
  <si>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</si>
  <si>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</si>
  <si>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</si>
  <si>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</si>
  <si>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</si>
  <si>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</si>
  <si>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</si>
  <si>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</si>
  <si>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</si>
  <si>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</si>
  <si>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</si>
  <si>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</si>
  <si>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</si>
  <si>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</si>
  <si>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</si>
  <si>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</si>
  <si>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</si>
  <si>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</si>
  <si>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</si>
  <si>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</si>
  <si>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</si>
  <si>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</si>
  <si>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</si>
  <si>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</si>
  <si>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</si>
  <si>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</si>
  <si>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</si>
  <si>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</si>
  <si>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</si>
  <si>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</si>
  <si>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</si>
  <si>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</si>
  <si>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</si>
  <si>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</si>
  <si>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</si>
  <si>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</si>
  <si>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</si>
  <si>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</si>
  <si>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</si>
  <si>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</si>
  <si>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</si>
  <si>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</si>
  <si>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</si>
  <si>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</si>
  <si>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</si>
  <si>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</si>
  <si>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</si>
  <si>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</si>
  <si>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</si>
  <si>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</si>
  <si>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</si>
  <si>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</si>
  <si>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</si>
  <si>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</si>
  <si>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</si>
  <si>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</si>
  <si>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</si>
  <si>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</si>
  <si>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</si>
  <si>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</si>
  <si>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</si>
  <si>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</si>
  <si>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</si>
  <si>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</si>
  <si>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</si>
  <si>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</si>
  <si>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</si>
  <si>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</si>
  <si>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</si>
  <si>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</si>
  <si>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</si>
  <si>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</si>
  <si>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</si>
  <si>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</si>
  <si>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</si>
  <si>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</si>
  <si>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</si>
  <si>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</si>
  <si>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</si>
  <si>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</si>
  <si>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</si>
  <si>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</si>
  <si>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</si>
  <si>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</si>
  <si>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</si>
  <si>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</si>
  <si>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</si>
  <si>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</si>
  <si>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</si>
  <si>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</si>
  <si>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</si>
  <si>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</si>
  <si>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</si>
  <si>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</si>
  <si>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</si>
  <si>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</si>
  <si>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</si>
  <si>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</si>
  <si>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</si>
  <si>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</si>
  <si>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</si>
  <si>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</si>
  <si>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</si>
  <si>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</si>
  <si>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</si>
  <si>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</si>
  <si>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</si>
  <si>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</si>
  <si>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</si>
  <si>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</si>
  <si>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</si>
  <si>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</si>
  <si>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</si>
  <si>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</si>
  <si>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</si>
  <si>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</si>
  <si>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</si>
  <si>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</si>
  <si>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</si>
  <si>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</si>
  <si>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</si>
  <si>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</si>
  <si>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</si>
  <si>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</si>
  <si>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</si>
  <si>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</si>
  <si>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</si>
  <si>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</si>
  <si>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</si>
  <si>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</si>
  <si>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</si>
  <si>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</si>
  <si>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</si>
  <si>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</si>
  <si>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</si>
  <si>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</si>
  <si>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</si>
  <si>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</si>
  <si>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</si>
  <si>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</si>
  <si>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</si>
  <si>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</si>
  <si>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</si>
  <si>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</si>
  <si>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</si>
  <si>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</si>
  <si>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</si>
  <si>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</si>
  <si>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</si>
  <si>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</si>
  <si>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</si>
  <si>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</si>
  <si>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</si>
  <si>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</si>
  <si>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</si>
  <si>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</si>
  <si>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</si>
  <si>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</si>
  <si>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</si>
  <si>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</si>
  <si>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</si>
  <si>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</si>
  <si>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</si>
  <si>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</si>
  <si>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</si>
  <si>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</si>
  <si>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</si>
  <si>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</si>
  <si>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</si>
  <si>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</si>
  <si>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</si>
  <si>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</si>
  <si>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</si>
  <si>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</si>
  <si>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</si>
  <si>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</si>
  <si>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</si>
  <si>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</si>
  <si>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</si>
  <si>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</si>
  <si>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</si>
  <si>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</si>
  <si>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</si>
  <si>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</si>
  <si>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</si>
  <si>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</si>
  <si>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</si>
  <si>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</si>
  <si>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</si>
  <si>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</si>
  <si>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</si>
  <si>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</si>
  <si>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</si>
  <si>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</si>
  <si>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</si>
  <si>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</si>
  <si>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</si>
  <si>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</si>
  <si>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</si>
  <si>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</si>
  <si>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</si>
  <si>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</si>
  <si>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</si>
  <si>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</si>
  <si>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</si>
  <si>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</si>
  <si>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</si>
  <si>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</si>
  <si>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</si>
  <si>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</si>
  <si>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</si>
  <si>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</si>
  <si>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</si>
  <si>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</si>
  <si>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</si>
  <si>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</si>
  <si>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</si>
  <si>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</si>
  <si>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</si>
  <si>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</si>
  <si>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</si>
  <si>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</si>
  <si>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</si>
  <si>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</si>
  <si>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</si>
  <si>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</si>
  <si>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</si>
  <si>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</si>
  <si>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</si>
  <si>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</si>
  <si>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</si>
  <si>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</si>
  <si>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</si>
  <si>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</si>
  <si>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</si>
  <si>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</si>
  <si>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</si>
  <si>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</si>
  <si>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</si>
  <si>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</si>
  <si>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</si>
  <si>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</si>
  <si>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</si>
  <si>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</si>
  <si>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</si>
  <si>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</si>
  <si>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</si>
  <si>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</si>
  <si>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</si>
  <si>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</si>
  <si>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</si>
  <si>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</si>
  <si>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</si>
  <si>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</si>
  <si>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</si>
  <si>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</si>
  <si>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</si>
  <si>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</si>
  <si>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</si>
  <si>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</si>
  <si>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</si>
  <si>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</si>
  <si>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</si>
  <si>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</si>
  <si>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</si>
  <si>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</si>
  <si>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</si>
  <si>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</si>
  <si>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</si>
  <si>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</si>
  <si>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</si>
  <si>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</si>
  <si>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</si>
  <si>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</si>
  <si>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</si>
  <si>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</si>
  <si>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</si>
  <si>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</si>
  <si>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</si>
  <si>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</si>
  <si>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</si>
  <si>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</si>
  <si>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</si>
  <si>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</si>
  <si>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</si>
  <si>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</si>
  <si>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</si>
  <si>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</si>
  <si>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</si>
  <si>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</si>
  <si>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</si>
  <si>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</si>
  <si>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</si>
  <si>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</si>
  <si>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</si>
  <si>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</si>
  <si>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</si>
  <si>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</si>
  <si>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</si>
  <si>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</si>
  <si>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</si>
  <si>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</si>
  <si>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</si>
  <si>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</si>
  <si>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</si>
  <si>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</si>
  <si>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</si>
  <si>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</si>
  <si>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</si>
  <si>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</si>
  <si>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</si>
  <si>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</si>
  <si>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</si>
  <si>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</si>
  <si>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</si>
  <si>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</si>
  <si>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</si>
  <si>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</si>
  <si>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</si>
  <si>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</si>
  <si>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</si>
  <si>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</si>
  <si>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</si>
  <si>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</si>
  <si>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</si>
  <si>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</si>
  <si>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</si>
  <si>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</si>
  <si>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</si>
  <si>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</si>
  <si>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</si>
  <si>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</si>
  <si>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</si>
  <si>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</si>
  <si>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</si>
  <si>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</si>
  <si>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</si>
  <si>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</si>
  <si>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</si>
  <si>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</si>
  <si>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</si>
  <si>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</si>
  <si>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</si>
  <si>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</si>
  <si>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</si>
  <si>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</si>
  <si>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</si>
  <si>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</si>
  <si>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</si>
  <si>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</si>
  <si>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</si>
  <si>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</si>
  <si>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</si>
  <si>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</si>
  <si>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</si>
  <si>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</si>
  <si>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</si>
  <si>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</si>
  <si>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</si>
  <si>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</si>
  <si>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</si>
  <si>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</si>
  <si>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</si>
  <si>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</si>
  <si>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</si>
  <si>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</si>
  <si>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</si>
  <si>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</si>
  <si>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</si>
  <si>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</si>
  <si>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</si>
  <si>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</si>
  <si>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</si>
  <si>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</si>
  <si>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</si>
  <si>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</si>
  <si>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</si>
  <si>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</si>
  <si>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</si>
  <si>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</si>
  <si>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</si>
  <si>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</si>
  <si>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</si>
  <si>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</si>
  <si>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</si>
  <si>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</si>
  <si>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</si>
  <si>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</si>
  <si>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</si>
  <si>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</si>
  <si>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</si>
  <si>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</si>
  <si>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</si>
  <si>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</si>
  <si>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</si>
  <si>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</si>
  <si>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</si>
  <si>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</si>
  <si>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</si>
  <si>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</si>
  <si>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</si>
  <si>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</si>
  <si>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</si>
  <si>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</si>
  <si>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</si>
  <si>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</si>
  <si>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</si>
  <si>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</si>
  <si>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</si>
  <si>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</si>
  <si>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</si>
  <si>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</si>
  <si>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</si>
  <si>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</si>
  <si>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</si>
  <si>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</si>
  <si>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</si>
  <si>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</si>
  <si>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</si>
  <si>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</si>
  <si>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</si>
  <si>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</si>
  <si>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</si>
  <si>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</si>
  <si>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</si>
  <si>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</si>
  <si>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</si>
  <si>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</si>
  <si>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</si>
  <si>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</si>
  <si>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</si>
  <si>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</si>
  <si>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</si>
  <si>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</si>
  <si>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</si>
  <si>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</si>
  <si>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</si>
  <si>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</si>
  <si>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</si>
  <si>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</si>
  <si>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</si>
  <si>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</si>
  <si>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</si>
  <si>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</si>
  <si>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</si>
  <si>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</si>
  <si>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</si>
  <si>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</si>
  <si>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</si>
  <si>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</si>
  <si>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</si>
  <si>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</si>
  <si>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</si>
  <si>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</si>
  <si>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</si>
  <si>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</si>
  <si>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</si>
  <si>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</si>
  <si>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</si>
  <si>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</si>
  <si>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</si>
  <si>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</si>
  <si>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</si>
  <si>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</si>
  <si>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</si>
  <si>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</si>
  <si>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</si>
  <si>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</si>
  <si>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</si>
  <si>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</si>
  <si>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</si>
  <si>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</si>
  <si>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</si>
  <si>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</si>
  <si>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</si>
  <si>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</si>
  <si>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</si>
  <si>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</si>
  <si>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</si>
  <si>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</si>
  <si>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</si>
  <si>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</si>
  <si>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</si>
  <si>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</si>
  <si>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</si>
  <si>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</si>
  <si>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</si>
  <si>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</si>
  <si>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</si>
  <si>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</si>
  <si>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</si>
  <si>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</si>
  <si>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</si>
  <si>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</si>
  <si>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</si>
  <si>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</si>
  <si>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</si>
  <si>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</si>
  <si>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</si>
  <si>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</si>
  <si>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</si>
  <si>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</si>
  <si>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</si>
  <si>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</si>
  <si>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</si>
  <si>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</si>
  <si>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</si>
  <si>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</si>
  <si>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</si>
  <si>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</si>
  <si>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</si>
  <si>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</si>
  <si>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</si>
  <si>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</si>
  <si>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</si>
  <si>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</si>
  <si>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</si>
  <si>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</si>
  <si>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</si>
  <si>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</si>
  <si>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</si>
  <si>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</si>
  <si>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</si>
  <si>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</si>
  <si>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</si>
  <si>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</si>
  <si>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</si>
  <si>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</si>
  <si>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</si>
  <si>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</si>
  <si>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</si>
  <si>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</si>
  <si>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</si>
  <si>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</si>
  <si>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</si>
  <si>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</si>
  <si>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</si>
  <si>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</si>
  <si>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</si>
  <si>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</si>
  <si>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</si>
  <si>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</si>
  <si>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</si>
  <si>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</si>
  <si>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</si>
  <si>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</si>
  <si>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</si>
  <si>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</si>
  <si>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</si>
  <si>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</si>
  <si>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</si>
  <si>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</si>
  <si>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</si>
  <si>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</si>
  <si>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</si>
  <si>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</si>
  <si>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</si>
  <si>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</si>
  <si>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</si>
  <si>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</si>
  <si>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</si>
  <si>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</si>
  <si>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</si>
  <si>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</si>
  <si>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</si>
  <si>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</si>
  <si>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</si>
  <si>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</si>
  <si>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</si>
  <si>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</si>
  <si>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</si>
  <si>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</si>
  <si>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</si>
  <si>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</si>
  <si>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</si>
  <si>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</si>
  <si>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</si>
  <si>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</si>
  <si>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</si>
  <si>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</si>
  <si>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</si>
  <si>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</si>
  <si>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</si>
  <si>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</si>
  <si>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</si>
  <si>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</si>
  <si>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</si>
  <si>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</si>
  <si>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</si>
  <si>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</si>
  <si>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</si>
  <si>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</si>
  <si>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</si>
  <si>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</si>
  <si>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</si>
  <si>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</si>
  <si>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</si>
  <si>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</si>
  <si>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</si>
  <si>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</si>
  <si>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</si>
  <si>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</si>
  <si>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</si>
  <si>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</si>
  <si>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</si>
  <si>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</si>
  <si>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</si>
  <si>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</si>
  <si>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</si>
  <si>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</si>
  <si>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</si>
  <si>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</si>
  <si>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</si>
  <si>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</si>
  <si>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</si>
  <si>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</si>
  <si>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</si>
  <si>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</si>
  <si>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</si>
  <si>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</si>
  <si>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</si>
  <si>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</si>
  <si>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</si>
  <si>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</si>
  <si>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</si>
  <si>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</si>
  <si>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</si>
  <si>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</si>
  <si>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</si>
  <si>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</si>
  <si>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</si>
  <si>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</si>
  <si>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</si>
  <si>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</si>
  <si>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</si>
  <si>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</si>
  <si>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</si>
  <si>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</si>
  <si>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</si>
  <si>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</si>
  <si>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</si>
  <si>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</si>
  <si>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</si>
  <si>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</si>
  <si>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</si>
  <si>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</si>
  <si>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</si>
  <si>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</si>
  <si>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</si>
  <si>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</si>
  <si>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</si>
  <si>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</si>
  <si>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</si>
  <si>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</si>
  <si>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</si>
  <si>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</si>
  <si>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</si>
  <si>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</si>
  <si>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</si>
  <si>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</si>
  <si>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</si>
  <si>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</si>
  <si>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</si>
  <si>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</si>
  <si>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</si>
  <si>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</si>
  <si>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</si>
  <si>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</si>
  <si>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</si>
  <si>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</si>
  <si>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</si>
  <si>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</si>
  <si>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</si>
  <si>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</si>
  <si>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</si>
  <si>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</si>
  <si>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</si>
  <si>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</si>
  <si>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</si>
  <si>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</si>
  <si>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</si>
  <si>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</si>
  <si>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</si>
  <si>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</si>
  <si>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</si>
  <si>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</si>
  <si>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</si>
  <si>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</si>
  <si>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</si>
  <si>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</si>
  <si>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</si>
  <si>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</si>
  <si>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</si>
  <si>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</si>
  <si>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</si>
  <si>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</si>
  <si>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</si>
  <si>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</si>
  <si>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</si>
  <si>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</si>
  <si>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</si>
  <si>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</si>
  <si>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</si>
  <si>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</si>
  <si>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</si>
  <si>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</si>
  <si>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</si>
  <si>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</si>
  <si>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</si>
  <si>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</si>
  <si>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</si>
  <si>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</si>
  <si>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</si>
  <si>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</si>
  <si>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</si>
  <si>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</si>
  <si>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</si>
  <si>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</si>
  <si>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</si>
  <si>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</si>
  <si>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</si>
  <si>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</si>
  <si>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</si>
  <si>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</si>
  <si>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</si>
  <si>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</si>
  <si>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</si>
  <si>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</si>
  <si>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</si>
  <si>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</si>
  <si>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</si>
  <si>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</si>
  <si>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</si>
  <si>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</si>
  <si>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</si>
  <si>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</si>
  <si>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</si>
  <si>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</si>
  <si>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</si>
  <si>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</si>
  <si>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</si>
  <si>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</si>
  <si>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</si>
  <si>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</si>
  <si>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</si>
  <si>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</si>
  <si>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</si>
  <si>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</si>
  <si>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</si>
  <si>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</si>
  <si>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</si>
  <si>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10.07.2019</t>
  </si>
  <si>
    <t>Институт за реуматологију</t>
  </si>
  <si>
    <t>Ресавска 69, Београд</t>
  </si>
  <si>
    <t>7035969</t>
  </si>
  <si>
    <t>100183558</t>
  </si>
  <si>
    <t>840-617661-39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</si>
</sst>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180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0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0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0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26.emf" /><Relationship Id="rId10" Type="http://schemas.openxmlformats.org/officeDocument/2006/relationships/image" Target="../media/image24.emf" /><Relationship Id="rId11" Type="http://schemas.openxmlformats.org/officeDocument/2006/relationships/image" Target="../media/image1.emf" /><Relationship Id="rId12" Type="http://schemas.openxmlformats.org/officeDocument/2006/relationships/image" Target="../media/image25.emf" /><Relationship Id="rId13" Type="http://schemas.openxmlformats.org/officeDocument/2006/relationships/image" Target="../media/image8.emf" /><Relationship Id="rId14" Type="http://schemas.openxmlformats.org/officeDocument/2006/relationships/image" Target="../media/image30.emf" /><Relationship Id="rId15" Type="http://schemas.openxmlformats.org/officeDocument/2006/relationships/image" Target="../media/image19.emf" /><Relationship Id="rId16" Type="http://schemas.openxmlformats.org/officeDocument/2006/relationships/image" Target="../media/image12.emf" /><Relationship Id="rId17" Type="http://schemas.openxmlformats.org/officeDocument/2006/relationships/image" Target="../media/image21.emf" /><Relationship Id="rId18" Type="http://schemas.openxmlformats.org/officeDocument/2006/relationships/image" Target="../media/image28.emf" /><Relationship Id="rId19" Type="http://schemas.openxmlformats.org/officeDocument/2006/relationships/image" Target="../media/image23.emf" /><Relationship Id="rId20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1044</v>
      </c>
      <c r="D10" s="308"/>
      <c r="E10" s="42"/>
    </row>
    <row r="11" spans="3:4" ht="16.5" customHeight="1">
      <c r="C11" s="307" t="s">
        <v>1045</v>
      </c>
      <c r="D11" s="308"/>
    </row>
    <row r="12" spans="2:5" ht="16.5" customHeight="1">
      <c r="B12" s="43"/>
      <c r="C12" s="307" t="s">
        <v>1046</v>
      </c>
      <c r="D12" s="308"/>
      <c r="E12" s="43"/>
    </row>
    <row r="13" spans="2:5" ht="16.5" customHeight="1">
      <c r="B13" s="43"/>
      <c r="C13" s="307" t="s">
        <v>1047</v>
      </c>
      <c r="D13" s="308"/>
      <c r="E13" s="43"/>
    </row>
    <row r="14" spans="2:5" ht="16.5" customHeight="1">
      <c r="B14" s="43"/>
      <c r="C14" s="309" t="s">
        <v>1048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670</v>
      </c>
      <c r="B29" s="45" t="str">
        <f>LEFT(A29,2)</f>
        <v>30</v>
      </c>
      <c r="D29" s="45" t="s">
        <v>609</v>
      </c>
      <c r="E29" s="45" t="str">
        <f>LEFT(D29,8)</f>
        <v>00230040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155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156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157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158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159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160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161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162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163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164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165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166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167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168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169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170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172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173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174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175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176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177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178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564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179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180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228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229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 t="s">
        <v>230</v>
      </c>
    </row>
    <row r="59" spans="1:4" s="44" customFormat="1" ht="12.75" customHeight="1" hidden="1">
      <c r="A59" s="99"/>
      <c r="B59" s="48" t="s">
        <v>528</v>
      </c>
      <c r="C59" s="58" t="s">
        <v>133</v>
      </c>
      <c r="D59" s="46" t="s">
        <v>231</v>
      </c>
    </row>
    <row r="60" spans="1:4" s="44" customFormat="1" ht="12.75" customHeight="1" hidden="1">
      <c r="A60" s="99"/>
      <c r="B60" s="48" t="s">
        <v>528</v>
      </c>
      <c r="C60" s="58" t="s">
        <v>134</v>
      </c>
      <c r="D60" s="46" t="s">
        <v>232</v>
      </c>
    </row>
    <row r="61" spans="1:4" s="44" customFormat="1" ht="12.75" customHeight="1" hidden="1">
      <c r="A61" s="46"/>
      <c r="B61" s="48" t="s">
        <v>528</v>
      </c>
      <c r="C61" s="58" t="s">
        <v>135</v>
      </c>
      <c r="D61" s="46" t="s">
        <v>233</v>
      </c>
    </row>
    <row r="62" spans="1:4" s="44" customFormat="1" ht="12.75" customHeight="1" hidden="1">
      <c r="A62" s="46"/>
      <c r="B62" s="48" t="s">
        <v>528</v>
      </c>
      <c r="C62" s="58" t="s">
        <v>136</v>
      </c>
      <c r="D62" s="46" t="s">
        <v>234</v>
      </c>
    </row>
    <row r="63" spans="1:4" s="44" customFormat="1" ht="12.75" customHeight="1" hidden="1">
      <c r="A63" s="99"/>
      <c r="B63" s="48" t="s">
        <v>528</v>
      </c>
      <c r="C63" s="58" t="s">
        <v>137</v>
      </c>
      <c r="D63" s="46" t="s">
        <v>235</v>
      </c>
    </row>
    <row r="64" spans="1:4" s="44" customFormat="1" ht="12.75" customHeight="1" hidden="1">
      <c r="A64" s="99"/>
      <c r="B64" s="48" t="s">
        <v>528</v>
      </c>
      <c r="C64" s="58" t="s">
        <v>138</v>
      </c>
      <c r="D64" s="46" t="s">
        <v>236</v>
      </c>
    </row>
    <row r="65" spans="1:4" s="44" customFormat="1" ht="12.75" customHeight="1" hidden="1">
      <c r="A65" s="99"/>
      <c r="B65" s="48" t="s">
        <v>528</v>
      </c>
      <c r="C65" s="58" t="s">
        <v>463</v>
      </c>
      <c r="D65" s="46" t="s">
        <v>237</v>
      </c>
    </row>
    <row r="66" spans="1:4" s="44" customFormat="1" ht="12.75" customHeight="1" hidden="1">
      <c r="A66" s="99"/>
      <c r="B66" s="48" t="s">
        <v>528</v>
      </c>
      <c r="C66" s="58" t="s">
        <v>464</v>
      </c>
      <c r="D66" s="46" t="s">
        <v>238</v>
      </c>
    </row>
    <row r="67" spans="1:4" s="44" customFormat="1" ht="12.75" customHeight="1" hidden="1">
      <c r="A67" s="99"/>
      <c r="B67" s="48" t="s">
        <v>528</v>
      </c>
      <c r="C67" s="58" t="s">
        <v>465</v>
      </c>
      <c r="D67" s="46" t="s">
        <v>608</v>
      </c>
    </row>
    <row r="68" spans="1:4" s="44" customFormat="1" ht="12.75" customHeight="1" hidden="1">
      <c r="A68" s="99"/>
      <c r="B68" s="48" t="s">
        <v>528</v>
      </c>
      <c r="C68" s="58" t="s">
        <v>265</v>
      </c>
      <c r="D68" s="46" t="s">
        <v>609</v>
      </c>
    </row>
    <row r="69" spans="1:4" s="44" customFormat="1" ht="12.75" customHeight="1" hidden="1">
      <c r="A69" s="99"/>
      <c r="B69" s="48" t="s">
        <v>528</v>
      </c>
      <c r="C69" s="58" t="s">
        <v>466</v>
      </c>
      <c r="D69" s="46" t="s">
        <v>610</v>
      </c>
    </row>
    <row r="70" spans="1:4" s="44" customFormat="1" ht="12.75" customHeight="1" hidden="1">
      <c r="A70" s="99"/>
      <c r="B70" s="48" t="s">
        <v>528</v>
      </c>
      <c r="C70" s="58" t="s">
        <v>266</v>
      </c>
      <c r="D70" s="46" t="s">
        <v>611</v>
      </c>
    </row>
    <row r="71" spans="1:4" s="44" customFormat="1" ht="12.75" customHeight="1" hidden="1">
      <c r="A71" s="99"/>
      <c r="B71" s="48" t="s">
        <v>528</v>
      </c>
      <c r="C71" s="58" t="s">
        <v>267</v>
      </c>
      <c r="D71" s="46" t="s">
        <v>612</v>
      </c>
    </row>
    <row r="72" spans="1:4" s="44" customFormat="1" ht="12.75" customHeight="1" hidden="1">
      <c r="A72" s="99"/>
      <c r="B72" s="48" t="s">
        <v>528</v>
      </c>
      <c r="C72" s="58" t="s">
        <v>125</v>
      </c>
      <c r="D72" s="46" t="s">
        <v>613</v>
      </c>
    </row>
    <row r="73" spans="1:4" s="44" customFormat="1" ht="12.75" customHeight="1" hidden="1">
      <c r="A73" s="99"/>
      <c r="B73" s="48" t="s">
        <v>528</v>
      </c>
      <c r="C73" s="58" t="s">
        <v>68</v>
      </c>
      <c r="D73" s="46" t="s">
        <v>614</v>
      </c>
    </row>
    <row r="74" spans="1:4" s="44" customFormat="1" ht="12.75" customHeight="1" hidden="1">
      <c r="A74" s="99"/>
      <c r="B74" s="48" t="s">
        <v>528</v>
      </c>
      <c r="C74" s="58" t="s">
        <v>69</v>
      </c>
      <c r="D74" s="46" t="s">
        <v>615</v>
      </c>
    </row>
    <row r="75" spans="1:4" s="44" customFormat="1" ht="12.75" customHeight="1" hidden="1">
      <c r="A75" s="99"/>
      <c r="B75" s="48" t="s">
        <v>526</v>
      </c>
      <c r="C75" s="58" t="s">
        <v>467</v>
      </c>
      <c r="D75" s="46" t="s">
        <v>616</v>
      </c>
    </row>
    <row r="76" spans="1:4" s="44" customFormat="1" ht="12.75" customHeight="1" hidden="1">
      <c r="A76" s="99"/>
      <c r="B76" s="48" t="s">
        <v>526</v>
      </c>
      <c r="C76" s="58" t="s">
        <v>468</v>
      </c>
      <c r="D76" s="46" t="s">
        <v>617</v>
      </c>
    </row>
    <row r="77" spans="1:4" s="44" customFormat="1" ht="12.75" customHeight="1" hidden="1">
      <c r="A77" s="99"/>
      <c r="B77" s="48" t="s">
        <v>526</v>
      </c>
      <c r="C77" s="58" t="s">
        <v>469</v>
      </c>
      <c r="D77" s="46" t="s">
        <v>618</v>
      </c>
    </row>
    <row r="78" spans="1:4" s="44" customFormat="1" ht="12.75" customHeight="1" hidden="1">
      <c r="A78" s="99"/>
      <c r="B78" s="48" t="s">
        <v>526</v>
      </c>
      <c r="C78" s="58" t="s">
        <v>268</v>
      </c>
      <c r="D78" s="46" t="s">
        <v>619</v>
      </c>
    </row>
    <row r="79" spans="1:4" s="44" customFormat="1" ht="12.75" customHeight="1" hidden="1">
      <c r="A79" s="99"/>
      <c r="B79" s="48" t="s">
        <v>526</v>
      </c>
      <c r="C79" s="58" t="s">
        <v>470</v>
      </c>
      <c r="D79" s="46" t="s">
        <v>565</v>
      </c>
    </row>
    <row r="80" spans="1:4" s="44" customFormat="1" ht="12.75" customHeight="1" hidden="1">
      <c r="A80" s="99"/>
      <c r="B80" s="48" t="s">
        <v>526</v>
      </c>
      <c r="C80" s="58" t="s">
        <v>126</v>
      </c>
      <c r="D80" s="46" t="s">
        <v>566</v>
      </c>
    </row>
    <row r="81" spans="1:4" s="44" customFormat="1" ht="12.75" customHeight="1" hidden="1">
      <c r="A81" s="99"/>
      <c r="B81" s="48" t="s">
        <v>526</v>
      </c>
      <c r="C81" s="58" t="s">
        <v>127</v>
      </c>
      <c r="D81" s="46" t="s">
        <v>980</v>
      </c>
    </row>
    <row r="82" spans="1:4" s="44" customFormat="1" ht="12.75" customHeight="1" hidden="1">
      <c r="A82" s="99"/>
      <c r="B82" s="48" t="s">
        <v>526</v>
      </c>
      <c r="C82" s="58" t="s">
        <v>70</v>
      </c>
      <c r="D82" s="46" t="s">
        <v>567</v>
      </c>
    </row>
    <row r="83" spans="1:4" s="44" customFormat="1" ht="12.75" customHeight="1" hidden="1">
      <c r="A83" s="99"/>
      <c r="B83" s="48" t="s">
        <v>529</v>
      </c>
      <c r="C83" s="58" t="s">
        <v>471</v>
      </c>
      <c r="D83" s="46" t="s">
        <v>132</v>
      </c>
    </row>
    <row r="84" spans="1:4" s="44" customFormat="1" ht="12.75" customHeight="1" hidden="1">
      <c r="A84" s="99"/>
      <c r="B84" s="48" t="s">
        <v>529</v>
      </c>
      <c r="C84" s="58" t="s">
        <v>128</v>
      </c>
      <c r="D84" s="46" t="s">
        <v>1023</v>
      </c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A539">
      <selection activeCell="D112" sqref="D112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Институт за реуматологију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Ресавска 69, Београд</v>
      </c>
      <c r="B9" s="6"/>
      <c r="C9" s="147"/>
      <c r="D9" s="3" t="str">
        <f>"Матични број:   "&amp;MaticniBroj</f>
        <v>Матични број:   7035969</v>
      </c>
      <c r="E9" s="8"/>
    </row>
    <row r="10" spans="1:5" ht="31.5" customHeight="1">
      <c r="A10" s="2" t="str">
        <f>"ПИБ:   "&amp;PIB</f>
        <v>ПИБ:   100183558</v>
      </c>
      <c r="B10" s="6"/>
      <c r="C10" s="147"/>
      <c r="D10" s="4" t="str">
        <f>"Број подрачуна:  "&amp;BrojPodracuna</f>
        <v>Број подрачуна:  840-617661-39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4" t="s">
        <v>534</v>
      </c>
      <c r="C18" s="314" t="s">
        <v>535</v>
      </c>
      <c r="D18" s="314" t="s">
        <v>907</v>
      </c>
      <c r="E18" s="314" t="s">
        <v>457</v>
      </c>
      <c r="F18" s="314"/>
      <c r="G18" s="314"/>
      <c r="H18" s="314"/>
      <c r="I18" s="314"/>
      <c r="J18" s="314"/>
      <c r="K18" s="325"/>
    </row>
    <row r="19" spans="1:11" ht="12.75">
      <c r="A19" s="323"/>
      <c r="B19" s="310"/>
      <c r="C19" s="324"/>
      <c r="D19" s="310"/>
      <c r="E19" s="317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4"/>
      <c r="D20" s="310"/>
      <c r="E20" s="317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1299976</v>
      </c>
      <c r="E22" s="20">
        <f aca="true" t="shared" si="0" ref="E22:E57">SUM(F22:K22)</f>
        <v>424990</v>
      </c>
      <c r="F22" s="20">
        <f aca="true" t="shared" si="1" ref="F22:K22">F23+F147</f>
        <v>1541</v>
      </c>
      <c r="G22" s="20">
        <f t="shared" si="1"/>
        <v>0</v>
      </c>
      <c r="H22" s="20">
        <f t="shared" si="1"/>
        <v>278</v>
      </c>
      <c r="I22" s="20">
        <f t="shared" si="1"/>
        <v>400839</v>
      </c>
      <c r="J22" s="20">
        <f t="shared" si="1"/>
        <v>237</v>
      </c>
      <c r="K22" s="21">
        <f t="shared" si="1"/>
        <v>22095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1299940</v>
      </c>
      <c r="E23" s="20">
        <f t="shared" si="0"/>
        <v>424972</v>
      </c>
      <c r="F23" s="20">
        <f aca="true" t="shared" si="2" ref="F23:K23">F24+F76+F90+F102+F131+F136+F140</f>
        <v>1541</v>
      </c>
      <c r="G23" s="20">
        <f t="shared" si="2"/>
        <v>0</v>
      </c>
      <c r="H23" s="20">
        <f t="shared" si="2"/>
        <v>278</v>
      </c>
      <c r="I23" s="20">
        <f t="shared" si="2"/>
        <v>400839</v>
      </c>
      <c r="J23" s="20">
        <f t="shared" si="2"/>
        <v>237</v>
      </c>
      <c r="K23" s="21">
        <f t="shared" si="2"/>
        <v>22077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1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1"/>
      <c r="D28" s="310"/>
      <c r="E28" s="317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1"/>
      <c r="D29" s="310"/>
      <c r="E29" s="317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1" t="s">
        <v>535</v>
      </c>
      <c r="D59" s="313" t="s">
        <v>907</v>
      </c>
      <c r="E59" s="313" t="s">
        <v>457</v>
      </c>
      <c r="F59" s="313"/>
      <c r="G59" s="313"/>
      <c r="H59" s="313"/>
      <c r="I59" s="313"/>
      <c r="J59" s="313"/>
      <c r="K59" s="320"/>
    </row>
    <row r="60" spans="1:11" ht="12.75">
      <c r="A60" s="318"/>
      <c r="B60" s="319"/>
      <c r="C60" s="321"/>
      <c r="D60" s="313"/>
      <c r="E60" s="321" t="s">
        <v>415</v>
      </c>
      <c r="F60" s="313" t="s">
        <v>910</v>
      </c>
      <c r="G60" s="313"/>
      <c r="H60" s="313"/>
      <c r="I60" s="313"/>
      <c r="J60" s="313" t="s">
        <v>909</v>
      </c>
      <c r="K60" s="320" t="s">
        <v>63</v>
      </c>
    </row>
    <row r="61" spans="1:11" ht="25.5">
      <c r="A61" s="318"/>
      <c r="B61" s="319"/>
      <c r="C61" s="321"/>
      <c r="D61" s="313"/>
      <c r="E61" s="321"/>
      <c r="F61" s="268" t="s">
        <v>458</v>
      </c>
      <c r="G61" s="268" t="s">
        <v>459</v>
      </c>
      <c r="H61" s="268" t="s">
        <v>908</v>
      </c>
      <c r="I61" s="268" t="s">
        <v>62</v>
      </c>
      <c r="J61" s="313"/>
      <c r="K61" s="320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1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1"/>
      <c r="D87" s="310"/>
      <c r="E87" s="317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1"/>
      <c r="D88" s="310"/>
      <c r="E88" s="317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61552</v>
      </c>
      <c r="E102" s="20">
        <f t="shared" si="20"/>
        <v>22315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</v>
      </c>
      <c r="J102" s="20">
        <f t="shared" si="21"/>
        <v>237</v>
      </c>
      <c r="K102" s="21">
        <f t="shared" si="21"/>
        <v>22077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59191</v>
      </c>
      <c r="E110" s="20">
        <f t="shared" si="20"/>
        <v>19954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1</v>
      </c>
      <c r="J110" s="20">
        <f t="shared" si="23"/>
        <v>0</v>
      </c>
      <c r="K110" s="21">
        <f t="shared" si="23"/>
        <v>19953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59191</v>
      </c>
      <c r="E111" s="23">
        <f t="shared" si="20"/>
        <v>19954</v>
      </c>
      <c r="F111" s="22"/>
      <c r="G111" s="22"/>
      <c r="H111" s="22"/>
      <c r="I111" s="22">
        <v>1</v>
      </c>
      <c r="J111" s="22"/>
      <c r="K111" s="24">
        <v>19953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1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1"/>
      <c r="D117" s="310"/>
      <c r="E117" s="317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1"/>
      <c r="D118" s="310"/>
      <c r="E118" s="317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237</v>
      </c>
      <c r="E126" s="20">
        <f t="shared" si="20"/>
        <v>237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237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237</v>
      </c>
      <c r="E127" s="23">
        <f t="shared" si="20"/>
        <v>237</v>
      </c>
      <c r="F127" s="22"/>
      <c r="G127" s="22"/>
      <c r="H127" s="22"/>
      <c r="I127" s="22"/>
      <c r="J127" s="22">
        <v>237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2124</v>
      </c>
      <c r="E129" s="20">
        <f t="shared" si="20"/>
        <v>2124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2124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2124</v>
      </c>
      <c r="E130" s="23">
        <f t="shared" si="20"/>
        <v>2124</v>
      </c>
      <c r="F130" s="22"/>
      <c r="G130" s="22"/>
      <c r="H130" s="22"/>
      <c r="I130" s="22"/>
      <c r="J130" s="22"/>
      <c r="K130" s="24">
        <v>2124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370</v>
      </c>
      <c r="E131" s="20">
        <f t="shared" si="20"/>
        <v>364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278</v>
      </c>
      <c r="I131" s="20">
        <f t="shared" si="27"/>
        <v>86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370</v>
      </c>
      <c r="E134" s="20">
        <f t="shared" si="20"/>
        <v>364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278</v>
      </c>
      <c r="I134" s="20">
        <f t="shared" si="29"/>
        <v>86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>
        <v>370</v>
      </c>
      <c r="E135" s="23">
        <f t="shared" si="20"/>
        <v>364</v>
      </c>
      <c r="F135" s="22"/>
      <c r="G135" s="22"/>
      <c r="H135" s="22">
        <v>278</v>
      </c>
      <c r="I135" s="22">
        <v>86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1234335</v>
      </c>
      <c r="E136" s="20">
        <f aca="true" t="shared" si="30" ref="E136:E175">SUM(F136:K136)</f>
        <v>400752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400752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1234335</v>
      </c>
      <c r="E137" s="20">
        <f t="shared" si="30"/>
        <v>400752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400752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1234335</v>
      </c>
      <c r="E138" s="23">
        <f>SUM(F138:K138)</f>
        <v>400752</v>
      </c>
      <c r="F138" s="22"/>
      <c r="G138" s="22"/>
      <c r="H138" s="22"/>
      <c r="I138" s="22">
        <v>400752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3683</v>
      </c>
      <c r="E140" s="20">
        <f t="shared" si="30"/>
        <v>1541</v>
      </c>
      <c r="F140" s="20">
        <f aca="true" t="shared" si="33" ref="F140:K140">F141</f>
        <v>1541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3683</v>
      </c>
      <c r="E141" s="20">
        <f t="shared" si="30"/>
        <v>1541</v>
      </c>
      <c r="F141" s="20">
        <f aca="true" t="shared" si="34" ref="F141:K141">F146</f>
        <v>1541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1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1"/>
      <c r="D143" s="310"/>
      <c r="E143" s="317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1"/>
      <c r="D144" s="310"/>
      <c r="E144" s="317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3683</v>
      </c>
      <c r="E146" s="23">
        <f t="shared" si="30"/>
        <v>1541</v>
      </c>
      <c r="F146" s="22">
        <v>1541</v>
      </c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36</v>
      </c>
      <c r="E147" s="20">
        <f t="shared" si="30"/>
        <v>18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18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36</v>
      </c>
      <c r="E148" s="20">
        <f t="shared" si="30"/>
        <v>18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18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36</v>
      </c>
      <c r="E153" s="20">
        <f t="shared" si="30"/>
        <v>18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18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>
        <v>36</v>
      </c>
      <c r="E154" s="23">
        <f t="shared" si="30"/>
        <v>18</v>
      </c>
      <c r="F154" s="22"/>
      <c r="G154" s="22"/>
      <c r="H154" s="22"/>
      <c r="I154" s="22"/>
      <c r="J154" s="22"/>
      <c r="K154" s="24">
        <v>18</v>
      </c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1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1"/>
      <c r="D170" s="310"/>
      <c r="E170" s="317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1"/>
      <c r="D171" s="310"/>
      <c r="E171" s="317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1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1"/>
      <c r="D196" s="310"/>
      <c r="E196" s="317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1"/>
      <c r="D197" s="310"/>
      <c r="E197" s="317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1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1"/>
      <c r="D218" s="310"/>
      <c r="E218" s="317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1"/>
      <c r="D219" s="310"/>
      <c r="E219" s="317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1299976</v>
      </c>
      <c r="E224" s="30">
        <f t="shared" si="57"/>
        <v>424990</v>
      </c>
      <c r="F224" s="30">
        <f aca="true" t="shared" si="58" ref="F224:K224">F22+F176</f>
        <v>1541</v>
      </c>
      <c r="G224" s="30">
        <f t="shared" si="58"/>
        <v>0</v>
      </c>
      <c r="H224" s="30">
        <f t="shared" si="58"/>
        <v>278</v>
      </c>
      <c r="I224" s="30">
        <f t="shared" si="58"/>
        <v>400839</v>
      </c>
      <c r="J224" s="30">
        <f t="shared" si="58"/>
        <v>237</v>
      </c>
      <c r="K224" s="31">
        <f t="shared" si="58"/>
        <v>22095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4" t="s">
        <v>534</v>
      </c>
      <c r="C229" s="314" t="s">
        <v>535</v>
      </c>
      <c r="D229" s="314" t="s">
        <v>911</v>
      </c>
      <c r="E229" s="314" t="s">
        <v>380</v>
      </c>
      <c r="F229" s="315"/>
      <c r="G229" s="315"/>
      <c r="H229" s="315"/>
      <c r="I229" s="315"/>
      <c r="J229" s="315"/>
      <c r="K229" s="316"/>
    </row>
    <row r="230" spans="1:11" ht="12.75">
      <c r="A230" s="326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6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2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1299976</v>
      </c>
      <c r="E233" s="20">
        <f aca="true" t="shared" si="59" ref="E233:E304">SUM(F233:K233)</f>
        <v>427223</v>
      </c>
      <c r="F233" s="20">
        <f aca="true" t="shared" si="60" ref="F233:K233">F234+F430</f>
        <v>1841</v>
      </c>
      <c r="G233" s="20">
        <f t="shared" si="60"/>
        <v>0</v>
      </c>
      <c r="H233" s="20">
        <f t="shared" si="60"/>
        <v>55</v>
      </c>
      <c r="I233" s="20">
        <f t="shared" si="60"/>
        <v>404499</v>
      </c>
      <c r="J233" s="20">
        <f t="shared" si="60"/>
        <v>234</v>
      </c>
      <c r="K233" s="21">
        <f t="shared" si="60"/>
        <v>20594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1287147</v>
      </c>
      <c r="E234" s="20">
        <f t="shared" si="59"/>
        <v>425930</v>
      </c>
      <c r="F234" s="20">
        <f aca="true" t="shared" si="61" ref="F234:K234">F235+F261+F310+F329+F357+F370+F390+F409</f>
        <v>1841</v>
      </c>
      <c r="G234" s="20">
        <f t="shared" si="61"/>
        <v>0</v>
      </c>
      <c r="H234" s="20">
        <f t="shared" si="61"/>
        <v>55</v>
      </c>
      <c r="I234" s="20">
        <f t="shared" si="61"/>
        <v>404499</v>
      </c>
      <c r="J234" s="20">
        <f t="shared" si="61"/>
        <v>234</v>
      </c>
      <c r="K234" s="21">
        <f t="shared" si="61"/>
        <v>19301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295256</v>
      </c>
      <c r="E235" s="20">
        <f t="shared" si="59"/>
        <v>144456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55</v>
      </c>
      <c r="I235" s="20">
        <f t="shared" si="62"/>
        <v>136462</v>
      </c>
      <c r="J235" s="20">
        <f t="shared" si="62"/>
        <v>0</v>
      </c>
      <c r="K235" s="21">
        <f t="shared" si="62"/>
        <v>7939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240183</v>
      </c>
      <c r="E236" s="20">
        <f t="shared" si="59"/>
        <v>116058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109825</v>
      </c>
      <c r="J236" s="20">
        <f t="shared" si="63"/>
        <v>0</v>
      </c>
      <c r="K236" s="21">
        <f t="shared" si="63"/>
        <v>6233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240183</v>
      </c>
      <c r="E237" s="23">
        <f t="shared" si="59"/>
        <v>116058</v>
      </c>
      <c r="F237" s="22"/>
      <c r="G237" s="22"/>
      <c r="H237" s="22"/>
      <c r="I237" s="22">
        <v>109825</v>
      </c>
      <c r="J237" s="22"/>
      <c r="K237" s="24">
        <v>6233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40280</v>
      </c>
      <c r="E238" s="20">
        <f t="shared" si="59"/>
        <v>19887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18836</v>
      </c>
      <c r="J238" s="20">
        <f t="shared" si="64"/>
        <v>0</v>
      </c>
      <c r="K238" s="21">
        <f t="shared" si="64"/>
        <v>1051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28190</v>
      </c>
      <c r="E239" s="23">
        <f t="shared" si="59"/>
        <v>13929</v>
      </c>
      <c r="F239" s="22"/>
      <c r="G239" s="22"/>
      <c r="H239" s="22"/>
      <c r="I239" s="22">
        <v>13180</v>
      </c>
      <c r="J239" s="22"/>
      <c r="K239" s="24">
        <v>749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12090</v>
      </c>
      <c r="E240" s="23">
        <f t="shared" si="59"/>
        <v>5958</v>
      </c>
      <c r="F240" s="22"/>
      <c r="G240" s="22"/>
      <c r="H240" s="22"/>
      <c r="I240" s="22">
        <v>5656</v>
      </c>
      <c r="J240" s="22"/>
      <c r="K240" s="24">
        <v>302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170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170</v>
      </c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2141</v>
      </c>
      <c r="E244" s="20">
        <f t="shared" si="59"/>
        <v>1283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55</v>
      </c>
      <c r="I244" s="20">
        <f t="shared" si="66"/>
        <v>810</v>
      </c>
      <c r="J244" s="20">
        <f t="shared" si="66"/>
        <v>0</v>
      </c>
      <c r="K244" s="21">
        <f t="shared" si="66"/>
        <v>418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370</v>
      </c>
      <c r="E245" s="23">
        <f t="shared" si="59"/>
        <v>233</v>
      </c>
      <c r="F245" s="22"/>
      <c r="G245" s="22"/>
      <c r="H245" s="22">
        <v>55</v>
      </c>
      <c r="I245" s="22">
        <v>178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1071</v>
      </c>
      <c r="E247" s="23">
        <f t="shared" si="59"/>
        <v>632</v>
      </c>
      <c r="F247" s="22"/>
      <c r="G247" s="22"/>
      <c r="H247" s="22"/>
      <c r="I247" s="22">
        <v>632</v>
      </c>
      <c r="J247" s="22"/>
      <c r="K247" s="24"/>
    </row>
    <row r="248" spans="1:11" ht="12.75">
      <c r="A248" s="318" t="s">
        <v>533</v>
      </c>
      <c r="B248" s="319" t="s">
        <v>534</v>
      </c>
      <c r="C248" s="321" t="s">
        <v>535</v>
      </c>
      <c r="D248" s="321" t="s">
        <v>912</v>
      </c>
      <c r="E248" s="310" t="s">
        <v>380</v>
      </c>
      <c r="F248" s="311"/>
      <c r="G248" s="311"/>
      <c r="H248" s="311"/>
      <c r="I248" s="311"/>
      <c r="J248" s="311"/>
      <c r="K248" s="327"/>
    </row>
    <row r="249" spans="1:11" ht="12.75" customHeight="1">
      <c r="A249" s="318"/>
      <c r="B249" s="319"/>
      <c r="C249" s="321"/>
      <c r="D249" s="321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1"/>
      <c r="D250" s="321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2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700</v>
      </c>
      <c r="E252" s="23">
        <f t="shared" si="59"/>
        <v>418</v>
      </c>
      <c r="F252" s="22"/>
      <c r="G252" s="22"/>
      <c r="H252" s="22"/>
      <c r="I252" s="22"/>
      <c r="J252" s="22"/>
      <c r="K252" s="24">
        <v>418</v>
      </c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9677</v>
      </c>
      <c r="E253" s="20">
        <f t="shared" si="59"/>
        <v>5425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5188</v>
      </c>
      <c r="J253" s="20">
        <f t="shared" si="67"/>
        <v>0</v>
      </c>
      <c r="K253" s="21">
        <f t="shared" si="67"/>
        <v>237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9677</v>
      </c>
      <c r="E254" s="23">
        <f t="shared" si="59"/>
        <v>5425</v>
      </c>
      <c r="F254" s="22"/>
      <c r="G254" s="22"/>
      <c r="H254" s="22"/>
      <c r="I254" s="22">
        <v>5188</v>
      </c>
      <c r="J254" s="22"/>
      <c r="K254" s="24">
        <v>237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2805</v>
      </c>
      <c r="E255" s="95">
        <f t="shared" si="59"/>
        <v>1803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1803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2805</v>
      </c>
      <c r="E256" s="23">
        <f t="shared" si="59"/>
        <v>1803</v>
      </c>
      <c r="F256" s="22"/>
      <c r="G256" s="22"/>
      <c r="H256" s="22"/>
      <c r="I256" s="22">
        <v>1803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988979</v>
      </c>
      <c r="E261" s="20">
        <f t="shared" si="59"/>
        <v>280353</v>
      </c>
      <c r="F261" s="20">
        <f aca="true" t="shared" si="71" ref="F261:K261">F262+F270+F276+F289+F297+F300</f>
        <v>1841</v>
      </c>
      <c r="G261" s="20">
        <f t="shared" si="71"/>
        <v>0</v>
      </c>
      <c r="H261" s="20">
        <f t="shared" si="71"/>
        <v>0</v>
      </c>
      <c r="I261" s="20">
        <f t="shared" si="71"/>
        <v>267148</v>
      </c>
      <c r="J261" s="20">
        <f t="shared" si="71"/>
        <v>234</v>
      </c>
      <c r="K261" s="21">
        <f t="shared" si="71"/>
        <v>11130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26693</v>
      </c>
      <c r="E262" s="20">
        <f t="shared" si="59"/>
        <v>13513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13293</v>
      </c>
      <c r="J262" s="20">
        <f t="shared" si="72"/>
        <v>0</v>
      </c>
      <c r="K262" s="21">
        <f t="shared" si="72"/>
        <v>220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2242</v>
      </c>
      <c r="E263" s="23">
        <f t="shared" si="59"/>
        <v>706</v>
      </c>
      <c r="F263" s="22"/>
      <c r="G263" s="22"/>
      <c r="H263" s="22"/>
      <c r="I263" s="22">
        <v>657</v>
      </c>
      <c r="J263" s="22"/>
      <c r="K263" s="24">
        <v>49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17076</v>
      </c>
      <c r="E264" s="23">
        <f t="shared" si="59"/>
        <v>9530</v>
      </c>
      <c r="F264" s="22"/>
      <c r="G264" s="22"/>
      <c r="H264" s="22"/>
      <c r="I264" s="22">
        <v>9530</v>
      </c>
      <c r="J264" s="22"/>
      <c r="K264" s="24"/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2518</v>
      </c>
      <c r="E265" s="23">
        <f t="shared" si="59"/>
        <v>1224</v>
      </c>
      <c r="F265" s="22"/>
      <c r="G265" s="22"/>
      <c r="H265" s="22"/>
      <c r="I265" s="22">
        <v>1224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2322</v>
      </c>
      <c r="E266" s="23">
        <f t="shared" si="59"/>
        <v>1038</v>
      </c>
      <c r="F266" s="22"/>
      <c r="G266" s="22"/>
      <c r="H266" s="22"/>
      <c r="I266" s="22">
        <v>986</v>
      </c>
      <c r="J266" s="22"/>
      <c r="K266" s="24">
        <v>52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1938</v>
      </c>
      <c r="E267" s="23">
        <f t="shared" si="59"/>
        <v>939</v>
      </c>
      <c r="F267" s="22"/>
      <c r="G267" s="22"/>
      <c r="H267" s="22"/>
      <c r="I267" s="22">
        <v>896</v>
      </c>
      <c r="J267" s="22"/>
      <c r="K267" s="24">
        <v>43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597</v>
      </c>
      <c r="E269" s="23">
        <f t="shared" si="59"/>
        <v>76</v>
      </c>
      <c r="F269" s="22"/>
      <c r="G269" s="22"/>
      <c r="H269" s="22"/>
      <c r="I269" s="22"/>
      <c r="J269" s="22"/>
      <c r="K269" s="24">
        <v>76</v>
      </c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355</v>
      </c>
      <c r="E270" s="20">
        <f t="shared" si="59"/>
        <v>162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145</v>
      </c>
      <c r="K270" s="21">
        <f t="shared" si="73"/>
        <v>17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80</v>
      </c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225</v>
      </c>
      <c r="E272" s="23">
        <f t="shared" si="59"/>
        <v>145</v>
      </c>
      <c r="F272" s="22"/>
      <c r="G272" s="22"/>
      <c r="H272" s="22"/>
      <c r="I272" s="22"/>
      <c r="J272" s="22">
        <v>145</v>
      </c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50</v>
      </c>
      <c r="E273" s="23">
        <f t="shared" si="59"/>
        <v>17</v>
      </c>
      <c r="F273" s="22"/>
      <c r="G273" s="22"/>
      <c r="H273" s="22"/>
      <c r="I273" s="22"/>
      <c r="J273" s="22"/>
      <c r="K273" s="24">
        <v>17</v>
      </c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25779</v>
      </c>
      <c r="E276" s="20">
        <f t="shared" si="59"/>
        <v>11503</v>
      </c>
      <c r="F276" s="20">
        <f aca="true" t="shared" si="74" ref="F276:K276">SUM(F277:F288)</f>
        <v>41</v>
      </c>
      <c r="G276" s="20">
        <f t="shared" si="74"/>
        <v>0</v>
      </c>
      <c r="H276" s="20">
        <f t="shared" si="74"/>
        <v>0</v>
      </c>
      <c r="I276" s="20">
        <f t="shared" si="74"/>
        <v>2327</v>
      </c>
      <c r="J276" s="20">
        <f t="shared" si="74"/>
        <v>89</v>
      </c>
      <c r="K276" s="21">
        <f t="shared" si="74"/>
        <v>9046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5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2666</v>
      </c>
      <c r="E278" s="23">
        <f t="shared" si="59"/>
        <v>868</v>
      </c>
      <c r="F278" s="22"/>
      <c r="G278" s="22"/>
      <c r="H278" s="22"/>
      <c r="I278" s="22">
        <v>868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3101</v>
      </c>
      <c r="E279" s="23">
        <f t="shared" si="59"/>
        <v>1196</v>
      </c>
      <c r="F279" s="22"/>
      <c r="G279" s="22"/>
      <c r="H279" s="22"/>
      <c r="I279" s="22">
        <v>1014</v>
      </c>
      <c r="J279" s="22">
        <v>37</v>
      </c>
      <c r="K279" s="24">
        <v>145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188</v>
      </c>
      <c r="E280" s="23">
        <f t="shared" si="59"/>
        <v>125</v>
      </c>
      <c r="F280" s="22"/>
      <c r="G280" s="22"/>
      <c r="H280" s="22"/>
      <c r="I280" s="22">
        <v>30</v>
      </c>
      <c r="J280" s="22">
        <v>52</v>
      </c>
      <c r="K280" s="24">
        <v>43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10030</v>
      </c>
      <c r="E281" s="23">
        <f t="shared" si="59"/>
        <v>5189</v>
      </c>
      <c r="F281" s="22">
        <v>41</v>
      </c>
      <c r="G281" s="22"/>
      <c r="H281" s="22"/>
      <c r="I281" s="22"/>
      <c r="J281" s="22"/>
      <c r="K281" s="24">
        <v>5148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1679</v>
      </c>
      <c r="E282" s="23">
        <f t="shared" si="59"/>
        <v>564</v>
      </c>
      <c r="F282" s="22"/>
      <c r="G282" s="22"/>
      <c r="H282" s="22"/>
      <c r="I282" s="22">
        <v>415</v>
      </c>
      <c r="J282" s="22"/>
      <c r="K282" s="24">
        <v>149</v>
      </c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200</v>
      </c>
      <c r="E283" s="23">
        <f t="shared" si="59"/>
        <v>141</v>
      </c>
      <c r="F283" s="22"/>
      <c r="G283" s="22"/>
      <c r="H283" s="22"/>
      <c r="I283" s="22"/>
      <c r="J283" s="22"/>
      <c r="K283" s="24">
        <v>141</v>
      </c>
    </row>
    <row r="284" spans="1:11" ht="12.75">
      <c r="A284" s="318" t="s">
        <v>533</v>
      </c>
      <c r="B284" s="319" t="s">
        <v>534</v>
      </c>
      <c r="C284" s="321" t="s">
        <v>535</v>
      </c>
      <c r="D284" s="321" t="s">
        <v>912</v>
      </c>
      <c r="E284" s="310" t="s">
        <v>380</v>
      </c>
      <c r="F284" s="311"/>
      <c r="G284" s="311"/>
      <c r="H284" s="311"/>
      <c r="I284" s="311"/>
      <c r="J284" s="311"/>
      <c r="K284" s="327"/>
    </row>
    <row r="285" spans="1:11" ht="12.75" customHeight="1">
      <c r="A285" s="318"/>
      <c r="B285" s="319"/>
      <c r="C285" s="321"/>
      <c r="D285" s="321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1"/>
      <c r="D286" s="321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2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7910</v>
      </c>
      <c r="E288" s="23">
        <f t="shared" si="59"/>
        <v>3420</v>
      </c>
      <c r="F288" s="22"/>
      <c r="G288" s="22"/>
      <c r="H288" s="22"/>
      <c r="I288" s="22"/>
      <c r="J288" s="22"/>
      <c r="K288" s="24">
        <v>3420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857</v>
      </c>
      <c r="E289" s="20">
        <f t="shared" si="59"/>
        <v>498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326</v>
      </c>
      <c r="J289" s="20">
        <f t="shared" si="75"/>
        <v>0</v>
      </c>
      <c r="K289" s="21">
        <f t="shared" si="75"/>
        <v>172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757</v>
      </c>
      <c r="E292" s="23">
        <f t="shared" si="59"/>
        <v>419</v>
      </c>
      <c r="F292" s="22"/>
      <c r="G292" s="22"/>
      <c r="H292" s="22"/>
      <c r="I292" s="22">
        <v>326</v>
      </c>
      <c r="J292" s="22"/>
      <c r="K292" s="24">
        <v>93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100</v>
      </c>
      <c r="E296" s="23">
        <f t="shared" si="59"/>
        <v>79</v>
      </c>
      <c r="F296" s="22"/>
      <c r="G296" s="22"/>
      <c r="H296" s="22"/>
      <c r="I296" s="22"/>
      <c r="J296" s="22"/>
      <c r="K296" s="24">
        <v>79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10125</v>
      </c>
      <c r="E297" s="20">
        <f t="shared" si="59"/>
        <v>3258</v>
      </c>
      <c r="F297" s="20">
        <f aca="true" t="shared" si="76" ref="F297:K297">F298+F299</f>
        <v>1800</v>
      </c>
      <c r="G297" s="20">
        <f t="shared" si="76"/>
        <v>0</v>
      </c>
      <c r="H297" s="20">
        <f t="shared" si="76"/>
        <v>0</v>
      </c>
      <c r="I297" s="20">
        <f t="shared" si="76"/>
        <v>1059</v>
      </c>
      <c r="J297" s="20">
        <f t="shared" si="76"/>
        <v>0</v>
      </c>
      <c r="K297" s="21">
        <f t="shared" si="76"/>
        <v>399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4292</v>
      </c>
      <c r="E298" s="23">
        <f t="shared" si="59"/>
        <v>2057</v>
      </c>
      <c r="F298" s="22">
        <v>1800</v>
      </c>
      <c r="G298" s="22"/>
      <c r="H298" s="22"/>
      <c r="I298" s="22">
        <v>94</v>
      </c>
      <c r="J298" s="22"/>
      <c r="K298" s="24">
        <v>163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5833</v>
      </c>
      <c r="E299" s="23">
        <f t="shared" si="59"/>
        <v>1201</v>
      </c>
      <c r="F299" s="22"/>
      <c r="G299" s="22"/>
      <c r="H299" s="22"/>
      <c r="I299" s="22">
        <v>965</v>
      </c>
      <c r="J299" s="22"/>
      <c r="K299" s="24">
        <v>236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925170</v>
      </c>
      <c r="E300" s="20">
        <f t="shared" si="59"/>
        <v>251419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250143</v>
      </c>
      <c r="J300" s="20">
        <f t="shared" si="77"/>
        <v>0</v>
      </c>
      <c r="K300" s="21">
        <f t="shared" si="77"/>
        <v>1276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2400</v>
      </c>
      <c r="E301" s="23">
        <f t="shared" si="59"/>
        <v>856</v>
      </c>
      <c r="F301" s="22"/>
      <c r="G301" s="22"/>
      <c r="H301" s="22"/>
      <c r="I301" s="22">
        <v>772</v>
      </c>
      <c r="J301" s="22"/>
      <c r="K301" s="24">
        <v>84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700</v>
      </c>
      <c r="E303" s="23">
        <f t="shared" si="59"/>
        <v>152</v>
      </c>
      <c r="F303" s="22"/>
      <c r="G303" s="22"/>
      <c r="H303" s="22"/>
      <c r="I303" s="22"/>
      <c r="J303" s="22"/>
      <c r="K303" s="24">
        <v>152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205</v>
      </c>
      <c r="E304" s="23">
        <f t="shared" si="59"/>
        <v>84</v>
      </c>
      <c r="F304" s="55"/>
      <c r="G304" s="55"/>
      <c r="H304" s="55"/>
      <c r="I304" s="55">
        <v>71</v>
      </c>
      <c r="J304" s="55"/>
      <c r="K304" s="56">
        <v>13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>
        <v>130</v>
      </c>
      <c r="E305" s="23">
        <f aca="true" t="shared" si="78" ref="E305:E380">SUM(F305:K305)</f>
        <v>89</v>
      </c>
      <c r="F305" s="22"/>
      <c r="G305" s="22"/>
      <c r="H305" s="22"/>
      <c r="I305" s="22">
        <v>9</v>
      </c>
      <c r="J305" s="22"/>
      <c r="K305" s="24">
        <v>80</v>
      </c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909806</v>
      </c>
      <c r="E307" s="23">
        <f t="shared" si="78"/>
        <v>246145</v>
      </c>
      <c r="F307" s="22"/>
      <c r="G307" s="22"/>
      <c r="H307" s="22"/>
      <c r="I307" s="22">
        <v>245315</v>
      </c>
      <c r="J307" s="22"/>
      <c r="K307" s="24">
        <v>830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11251</v>
      </c>
      <c r="E308" s="23">
        <f t="shared" si="78"/>
        <v>3724</v>
      </c>
      <c r="F308" s="22"/>
      <c r="G308" s="22"/>
      <c r="H308" s="22"/>
      <c r="I308" s="22">
        <v>3712</v>
      </c>
      <c r="J308" s="22"/>
      <c r="K308" s="24">
        <v>12</v>
      </c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678</v>
      </c>
      <c r="E309" s="23">
        <f t="shared" si="78"/>
        <v>369</v>
      </c>
      <c r="F309" s="22"/>
      <c r="G309" s="22"/>
      <c r="H309" s="22"/>
      <c r="I309" s="22">
        <v>264</v>
      </c>
      <c r="J309" s="22"/>
      <c r="K309" s="24">
        <v>105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625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625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138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487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1" t="s">
        <v>535</v>
      </c>
      <c r="D315" s="321" t="s">
        <v>912</v>
      </c>
      <c r="E315" s="310" t="s">
        <v>380</v>
      </c>
      <c r="F315" s="311"/>
      <c r="G315" s="311"/>
      <c r="H315" s="311"/>
      <c r="I315" s="311"/>
      <c r="J315" s="311"/>
      <c r="K315" s="327"/>
    </row>
    <row r="316" spans="1:11" ht="12.75" customHeight="1">
      <c r="A316" s="318"/>
      <c r="B316" s="319"/>
      <c r="C316" s="321"/>
      <c r="D316" s="321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1"/>
      <c r="D317" s="321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2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1" t="s">
        <v>535</v>
      </c>
      <c r="D345" s="321" t="s">
        <v>912</v>
      </c>
      <c r="E345" s="310" t="s">
        <v>380</v>
      </c>
      <c r="F345" s="311"/>
      <c r="G345" s="311"/>
      <c r="H345" s="311"/>
      <c r="I345" s="311"/>
      <c r="J345" s="311"/>
      <c r="K345" s="327"/>
    </row>
    <row r="346" spans="1:11" ht="12.75" customHeight="1">
      <c r="A346" s="318"/>
      <c r="B346" s="319"/>
      <c r="C346" s="321"/>
      <c r="D346" s="321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1"/>
      <c r="D347" s="321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2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10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10</v>
      </c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2172</v>
      </c>
      <c r="E370" s="20">
        <f t="shared" si="78"/>
        <v>1084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867</v>
      </c>
      <c r="J370" s="20">
        <f t="shared" si="95"/>
        <v>0</v>
      </c>
      <c r="K370" s="21">
        <f t="shared" si="95"/>
        <v>217</v>
      </c>
    </row>
    <row r="371" spans="1:11" ht="12.75">
      <c r="A371" s="318" t="s">
        <v>533</v>
      </c>
      <c r="B371" s="319" t="s">
        <v>534</v>
      </c>
      <c r="C371" s="321" t="s">
        <v>535</v>
      </c>
      <c r="D371" s="321" t="s">
        <v>912</v>
      </c>
      <c r="E371" s="310" t="s">
        <v>380</v>
      </c>
      <c r="F371" s="311"/>
      <c r="G371" s="311"/>
      <c r="H371" s="311"/>
      <c r="I371" s="311"/>
      <c r="J371" s="311"/>
      <c r="K371" s="327"/>
    </row>
    <row r="372" spans="1:11" ht="12.75" customHeight="1">
      <c r="A372" s="318"/>
      <c r="B372" s="319"/>
      <c r="C372" s="321"/>
      <c r="D372" s="321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1"/>
      <c r="D373" s="321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2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2172</v>
      </c>
      <c r="E387" s="20">
        <f t="shared" si="98"/>
        <v>1084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867</v>
      </c>
      <c r="J387" s="20">
        <f t="shared" si="101"/>
        <v>0</v>
      </c>
      <c r="K387" s="21">
        <f t="shared" si="101"/>
        <v>217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2172</v>
      </c>
      <c r="E388" s="23">
        <f t="shared" si="98"/>
        <v>1084</v>
      </c>
      <c r="F388" s="22"/>
      <c r="G388" s="22"/>
      <c r="H388" s="22"/>
      <c r="I388" s="22">
        <v>867</v>
      </c>
      <c r="J388" s="22"/>
      <c r="K388" s="24">
        <v>217</v>
      </c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1" t="s">
        <v>535</v>
      </c>
      <c r="D396" s="321" t="s">
        <v>912</v>
      </c>
      <c r="E396" s="310" t="s">
        <v>380</v>
      </c>
      <c r="F396" s="311"/>
      <c r="G396" s="311"/>
      <c r="H396" s="311"/>
      <c r="I396" s="311"/>
      <c r="J396" s="311"/>
      <c r="K396" s="327"/>
    </row>
    <row r="397" spans="1:11" ht="12.75" customHeight="1">
      <c r="A397" s="318"/>
      <c r="B397" s="319"/>
      <c r="C397" s="321"/>
      <c r="D397" s="321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1"/>
      <c r="D398" s="321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2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105</v>
      </c>
      <c r="E409" s="20">
        <f t="shared" si="98"/>
        <v>37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22</v>
      </c>
      <c r="J409" s="20">
        <f t="shared" si="105"/>
        <v>0</v>
      </c>
      <c r="K409" s="21">
        <f t="shared" si="105"/>
        <v>15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105</v>
      </c>
      <c r="E413" s="20">
        <f t="shared" si="98"/>
        <v>37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22</v>
      </c>
      <c r="J413" s="20">
        <f t="shared" si="107"/>
        <v>0</v>
      </c>
      <c r="K413" s="21">
        <f t="shared" si="107"/>
        <v>15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85</v>
      </c>
      <c r="E414" s="23">
        <f t="shared" si="98"/>
        <v>32</v>
      </c>
      <c r="F414" s="22"/>
      <c r="G414" s="22"/>
      <c r="H414" s="22"/>
      <c r="I414" s="22">
        <v>22</v>
      </c>
      <c r="J414" s="22"/>
      <c r="K414" s="24">
        <v>10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20</v>
      </c>
      <c r="E415" s="23">
        <f t="shared" si="98"/>
        <v>5</v>
      </c>
      <c r="F415" s="22"/>
      <c r="G415" s="22"/>
      <c r="H415" s="22"/>
      <c r="I415" s="22"/>
      <c r="J415" s="22"/>
      <c r="K415" s="24">
        <v>5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1" t="s">
        <v>535</v>
      </c>
      <c r="D424" s="321" t="s">
        <v>912</v>
      </c>
      <c r="E424" s="310" t="s">
        <v>380</v>
      </c>
      <c r="F424" s="311"/>
      <c r="G424" s="311"/>
      <c r="H424" s="311"/>
      <c r="I424" s="311"/>
      <c r="J424" s="311"/>
      <c r="K424" s="327"/>
    </row>
    <row r="425" spans="1:11" ht="12.75" customHeight="1">
      <c r="A425" s="318"/>
      <c r="B425" s="319"/>
      <c r="C425" s="321"/>
      <c r="D425" s="321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1"/>
      <c r="D426" s="321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2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12829</v>
      </c>
      <c r="E430" s="20">
        <f t="shared" si="98"/>
        <v>1293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1293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12829</v>
      </c>
      <c r="E431" s="20">
        <f t="shared" si="98"/>
        <v>1293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1293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12579</v>
      </c>
      <c r="E437" s="20">
        <f t="shared" si="98"/>
        <v>1293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1293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>
        <v>563</v>
      </c>
      <c r="E438" s="23">
        <f t="shared" si="98"/>
        <v>409</v>
      </c>
      <c r="F438" s="22"/>
      <c r="G438" s="22"/>
      <c r="H438" s="22"/>
      <c r="I438" s="22"/>
      <c r="J438" s="22"/>
      <c r="K438" s="24">
        <v>409</v>
      </c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5830</v>
      </c>
      <c r="E439" s="23">
        <f t="shared" si="98"/>
        <v>619</v>
      </c>
      <c r="F439" s="22"/>
      <c r="G439" s="22"/>
      <c r="H439" s="22"/>
      <c r="I439" s="22"/>
      <c r="J439" s="22"/>
      <c r="K439" s="24">
        <v>619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6166</v>
      </c>
      <c r="E442" s="23">
        <f t="shared" si="98"/>
        <v>259</v>
      </c>
      <c r="F442" s="22"/>
      <c r="G442" s="22"/>
      <c r="H442" s="22"/>
      <c r="I442" s="22"/>
      <c r="J442" s="22"/>
      <c r="K442" s="24">
        <v>259</v>
      </c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>
        <v>20</v>
      </c>
      <c r="E446" s="23">
        <f t="shared" si="98"/>
        <v>6</v>
      </c>
      <c r="F446" s="22"/>
      <c r="G446" s="22"/>
      <c r="H446" s="22"/>
      <c r="I446" s="22"/>
      <c r="J446" s="22"/>
      <c r="K446" s="24">
        <v>6</v>
      </c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250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>
        <v>250</v>
      </c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1" t="s">
        <v>535</v>
      </c>
      <c r="D458" s="321" t="s">
        <v>912</v>
      </c>
      <c r="E458" s="310" t="s">
        <v>380</v>
      </c>
      <c r="F458" s="311"/>
      <c r="G458" s="311"/>
      <c r="H458" s="311"/>
      <c r="I458" s="311"/>
      <c r="J458" s="311"/>
      <c r="K458" s="327"/>
    </row>
    <row r="459" spans="1:11" ht="12.75" customHeight="1">
      <c r="A459" s="318"/>
      <c r="B459" s="319"/>
      <c r="C459" s="321"/>
      <c r="D459" s="321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1"/>
      <c r="D460" s="321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2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1" t="s">
        <v>535</v>
      </c>
      <c r="D486" s="321" t="s">
        <v>912</v>
      </c>
      <c r="E486" s="310" t="s">
        <v>380</v>
      </c>
      <c r="F486" s="311"/>
      <c r="G486" s="311"/>
      <c r="H486" s="311"/>
      <c r="I486" s="311"/>
      <c r="J486" s="311"/>
      <c r="K486" s="327"/>
    </row>
    <row r="487" spans="1:11" ht="12.75" customHeight="1">
      <c r="A487" s="318"/>
      <c r="B487" s="319"/>
      <c r="C487" s="321"/>
      <c r="D487" s="321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1"/>
      <c r="D488" s="321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2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1" t="s">
        <v>535</v>
      </c>
      <c r="D513" s="321" t="s">
        <v>912</v>
      </c>
      <c r="E513" s="310" t="s">
        <v>380</v>
      </c>
      <c r="F513" s="311"/>
      <c r="G513" s="311"/>
      <c r="H513" s="311"/>
      <c r="I513" s="311"/>
      <c r="J513" s="311"/>
      <c r="K513" s="327"/>
    </row>
    <row r="514" spans="1:11" ht="12.75" customHeight="1">
      <c r="A514" s="318"/>
      <c r="B514" s="319"/>
      <c r="C514" s="321"/>
      <c r="D514" s="321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1"/>
      <c r="D515" s="321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2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1299976</v>
      </c>
      <c r="E536" s="30">
        <f t="shared" si="139"/>
        <v>427223</v>
      </c>
      <c r="F536" s="30">
        <f aca="true" t="shared" si="141" ref="F536:K536">F233+F480</f>
        <v>1841</v>
      </c>
      <c r="G536" s="30">
        <f t="shared" si="141"/>
        <v>0</v>
      </c>
      <c r="H536" s="30">
        <f t="shared" si="141"/>
        <v>55</v>
      </c>
      <c r="I536" s="30">
        <f t="shared" si="141"/>
        <v>404499</v>
      </c>
      <c r="J536" s="30">
        <f t="shared" si="141"/>
        <v>234</v>
      </c>
      <c r="K536" s="31">
        <f t="shared" si="141"/>
        <v>20594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4" t="s">
        <v>534</v>
      </c>
      <c r="C540" s="314" t="s">
        <v>535</v>
      </c>
      <c r="D540" s="314" t="s">
        <v>914</v>
      </c>
      <c r="E540" s="314" t="s">
        <v>915</v>
      </c>
      <c r="F540" s="314"/>
      <c r="G540" s="314"/>
      <c r="H540" s="314"/>
      <c r="I540" s="314"/>
      <c r="J540" s="314"/>
      <c r="K540" s="325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1299976</v>
      </c>
      <c r="E544" s="20">
        <f>SUM(F544:K544)</f>
        <v>424990</v>
      </c>
      <c r="F544" s="20">
        <f aca="true" t="shared" si="142" ref="F544:K544">F22</f>
        <v>1541</v>
      </c>
      <c r="G544" s="20">
        <f t="shared" si="142"/>
        <v>0</v>
      </c>
      <c r="H544" s="20">
        <f t="shared" si="142"/>
        <v>278</v>
      </c>
      <c r="I544" s="20">
        <f t="shared" si="142"/>
        <v>400839</v>
      </c>
      <c r="J544" s="20">
        <f t="shared" si="142"/>
        <v>237</v>
      </c>
      <c r="K544" s="21">
        <f t="shared" si="142"/>
        <v>22095</v>
      </c>
    </row>
    <row r="545" spans="1:11" ht="25.5">
      <c r="A545" s="136">
        <v>5437</v>
      </c>
      <c r="B545" s="15"/>
      <c r="C545" s="149" t="s">
        <v>898</v>
      </c>
      <c r="D545" s="20">
        <f>D233</f>
        <v>1299976</v>
      </c>
      <c r="E545" s="20">
        <f>SUM(F545:K545)</f>
        <v>427223</v>
      </c>
      <c r="F545" s="20">
        <f aca="true" t="shared" si="143" ref="F545:K545">F233</f>
        <v>1841</v>
      </c>
      <c r="G545" s="20">
        <f t="shared" si="143"/>
        <v>0</v>
      </c>
      <c r="H545" s="20">
        <f t="shared" si="143"/>
        <v>55</v>
      </c>
      <c r="I545" s="20">
        <f t="shared" si="143"/>
        <v>404499</v>
      </c>
      <c r="J545" s="20">
        <f t="shared" si="143"/>
        <v>234</v>
      </c>
      <c r="K545" s="21">
        <f t="shared" si="143"/>
        <v>20594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223</v>
      </c>
      <c r="I546" s="23">
        <f t="shared" si="144"/>
        <v>0</v>
      </c>
      <c r="J546" s="23">
        <f t="shared" si="144"/>
        <v>3</v>
      </c>
      <c r="K546" s="37">
        <f t="shared" si="144"/>
        <v>1501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2233</v>
      </c>
      <c r="F547" s="23">
        <f aca="true" t="shared" si="145" ref="F547:K547">IF((F545-F544)&gt;0,F545-F544,0)</f>
        <v>300</v>
      </c>
      <c r="G547" s="23">
        <f t="shared" si="145"/>
        <v>0</v>
      </c>
      <c r="H547" s="23">
        <f t="shared" si="145"/>
        <v>0</v>
      </c>
      <c r="I547" s="23">
        <f t="shared" si="145"/>
        <v>3660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223</v>
      </c>
      <c r="I552" s="20">
        <f t="shared" si="150"/>
        <v>0</v>
      </c>
      <c r="J552" s="20">
        <f t="shared" si="150"/>
        <v>3</v>
      </c>
      <c r="K552" s="21">
        <f t="shared" si="150"/>
        <v>1501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2233</v>
      </c>
      <c r="F553" s="30">
        <f t="shared" si="151"/>
        <v>300</v>
      </c>
      <c r="G553" s="30">
        <f t="shared" si="151"/>
        <v>0</v>
      </c>
      <c r="H553" s="30">
        <f t="shared" si="151"/>
        <v>0</v>
      </c>
      <c r="I553" s="30">
        <f t="shared" si="151"/>
        <v>3660</v>
      </c>
      <c r="J553" s="30">
        <f t="shared" si="151"/>
        <v>0</v>
      </c>
      <c r="K553" s="31">
        <f t="shared" si="151"/>
        <v>0</v>
      </c>
    </row>
    <row r="556" spans="1:10" s="98" customFormat="1" ht="29.25" customHeight="1">
      <c r="A556" s="134" t="s">
        <v>957</v>
      </c>
      <c r="B556" s="145"/>
      <c r="C556" s="145"/>
      <c r="E556" s="329" t="s">
        <v>916</v>
      </c>
      <c r="F556" s="329"/>
      <c r="I556" s="328" t="s">
        <v>472</v>
      </c>
      <c r="J556" s="32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D86:D88"/>
    <mergeCell ref="C169:C171"/>
    <mergeCell ref="D169:D171"/>
    <mergeCell ref="D229:D231"/>
    <mergeCell ref="B217:B219"/>
    <mergeCell ref="C116:C118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E21" sqref="E21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30 БЕОГРАД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00230040 РЕУМАТОЛОГИЈА БГД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23751</v>
      </c>
      <c r="E13" s="80">
        <f>E14+E15</f>
        <v>7636</v>
      </c>
    </row>
    <row r="14" spans="1:5" ht="24" customHeight="1">
      <c r="A14" s="81"/>
      <c r="B14" s="82" t="s">
        <v>201</v>
      </c>
      <c r="C14" s="83" t="s">
        <v>213</v>
      </c>
      <c r="D14" s="84">
        <v>23730</v>
      </c>
      <c r="E14" s="85">
        <v>7636</v>
      </c>
    </row>
    <row r="15" spans="1:5" ht="24" customHeight="1">
      <c r="A15" s="81"/>
      <c r="B15" s="82" t="s">
        <v>202</v>
      </c>
      <c r="C15" s="83" t="s">
        <v>214</v>
      </c>
      <c r="D15" s="84">
        <v>21</v>
      </c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425365</v>
      </c>
      <c r="E16" s="80">
        <f>E17+E18+E19</f>
        <v>400839</v>
      </c>
    </row>
    <row r="17" spans="1:5" ht="24" customHeight="1">
      <c r="A17" s="81"/>
      <c r="B17" s="82" t="s">
        <v>206</v>
      </c>
      <c r="C17" s="83" t="s">
        <v>215</v>
      </c>
      <c r="D17" s="84">
        <v>424990</v>
      </c>
      <c r="E17" s="85">
        <v>400839</v>
      </c>
    </row>
    <row r="18" spans="1:5" ht="24" customHeight="1">
      <c r="A18" s="81"/>
      <c r="B18" s="82" t="s">
        <v>207</v>
      </c>
      <c r="C18" s="83" t="s">
        <v>216</v>
      </c>
      <c r="D18" s="84">
        <v>375</v>
      </c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1028</v>
      </c>
      <c r="D20" s="79">
        <f>D21+D22+D23</f>
        <v>427694</v>
      </c>
      <c r="E20" s="80">
        <f>E21+E22+E23</f>
        <v>404499</v>
      </c>
    </row>
    <row r="21" spans="1:5" ht="24" customHeight="1">
      <c r="A21" s="81"/>
      <c r="B21" s="82" t="s">
        <v>218</v>
      </c>
      <c r="C21" s="83" t="s">
        <v>219</v>
      </c>
      <c r="D21" s="84">
        <v>427223</v>
      </c>
      <c r="E21" s="85">
        <v>404499</v>
      </c>
    </row>
    <row r="22" spans="1:5" ht="24" customHeight="1">
      <c r="A22" s="81"/>
      <c r="B22" s="82" t="s">
        <v>220</v>
      </c>
      <c r="C22" s="83" t="s">
        <v>221</v>
      </c>
      <c r="D22" s="84">
        <v>471</v>
      </c>
      <c r="E22" s="85"/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1029</v>
      </c>
      <c r="D24" s="79">
        <f>D13+D16-D20</f>
        <v>21422</v>
      </c>
      <c r="E24" s="79">
        <f>E13+E16-E20</f>
        <v>3976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21422</v>
      </c>
      <c r="E25" s="85">
        <v>3399</v>
      </c>
    </row>
    <row r="26" spans="1:5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2">
      <selection activeCell="F54" sqref="F54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30 БЕОГРАД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00230040 РЕУМАТОЛОГИЈА БГД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42" t="s">
        <v>533</v>
      </c>
      <c r="B18" s="344" t="s">
        <v>534</v>
      </c>
      <c r="C18" s="344" t="s">
        <v>535</v>
      </c>
      <c r="D18" s="338" t="s">
        <v>976</v>
      </c>
      <c r="E18" s="338" t="s">
        <v>975</v>
      </c>
      <c r="F18" s="340" t="s">
        <v>974</v>
      </c>
      <c r="G18" s="332" t="s">
        <v>1001</v>
      </c>
      <c r="H18" s="334" t="s">
        <v>964</v>
      </c>
    </row>
    <row r="19" spans="1:8" ht="35.25" customHeight="1">
      <c r="A19" s="343"/>
      <c r="B19" s="347"/>
      <c r="C19" s="345"/>
      <c r="D19" s="339"/>
      <c r="E19" s="339"/>
      <c r="F19" s="341"/>
      <c r="G19" s="333"/>
      <c r="H19" s="335"/>
    </row>
    <row r="20" spans="1:8" ht="24.75" customHeight="1">
      <c r="A20" s="343"/>
      <c r="B20" s="347"/>
      <c r="C20" s="345"/>
      <c r="D20" s="339"/>
      <c r="E20" s="339"/>
      <c r="F20" s="341"/>
      <c r="G20" s="333"/>
      <c r="H20" s="33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599</v>
      </c>
      <c r="E22" s="191">
        <f>E23</f>
        <v>0</v>
      </c>
      <c r="F22" s="179">
        <f aca="true" t="shared" si="0" ref="F22:F32">D22+E22</f>
        <v>599</v>
      </c>
      <c r="G22" s="246">
        <f>G23</f>
        <v>0</v>
      </c>
      <c r="H22" s="21">
        <f aca="true" t="shared" si="1" ref="H22:H32">F22+G22</f>
        <v>599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599</v>
      </c>
      <c r="E23" s="191">
        <f>E24+E29</f>
        <v>0</v>
      </c>
      <c r="F23" s="179">
        <f t="shared" si="0"/>
        <v>599</v>
      </c>
      <c r="G23" s="246">
        <f>G24+G29</f>
        <v>0</v>
      </c>
      <c r="H23" s="21">
        <f t="shared" si="1"/>
        <v>599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364</v>
      </c>
      <c r="E24" s="191">
        <f>E25+E27</f>
        <v>0</v>
      </c>
      <c r="F24" s="179">
        <f t="shared" si="0"/>
        <v>364</v>
      </c>
      <c r="G24" s="246">
        <f>G25+G27</f>
        <v>0</v>
      </c>
      <c r="H24" s="21">
        <f t="shared" si="1"/>
        <v>364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364</v>
      </c>
      <c r="E27" s="191">
        <f>E28</f>
        <v>0</v>
      </c>
      <c r="F27" s="179">
        <f t="shared" si="0"/>
        <v>364</v>
      </c>
      <c r="G27" s="246">
        <f>G28</f>
        <v>0</v>
      </c>
      <c r="H27" s="21">
        <f t="shared" si="1"/>
        <v>364</v>
      </c>
    </row>
    <row r="28" spans="1:8" ht="12.75">
      <c r="A28" s="190">
        <v>5098</v>
      </c>
      <c r="B28" s="177">
        <v>772100</v>
      </c>
      <c r="C28" s="176" t="s">
        <v>655</v>
      </c>
      <c r="D28" s="189">
        <v>364</v>
      </c>
      <c r="E28" s="189"/>
      <c r="F28" s="179">
        <f t="shared" si="0"/>
        <v>364</v>
      </c>
      <c r="G28" s="247"/>
      <c r="H28" s="21">
        <f t="shared" si="1"/>
        <v>364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235</v>
      </c>
      <c r="E29" s="191">
        <f>E30</f>
        <v>0</v>
      </c>
      <c r="F29" s="179">
        <f t="shared" si="0"/>
        <v>235</v>
      </c>
      <c r="G29" s="249"/>
      <c r="H29" s="21">
        <f t="shared" si="1"/>
        <v>235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235</v>
      </c>
      <c r="E30" s="191">
        <f>E31</f>
        <v>0</v>
      </c>
      <c r="F30" s="179">
        <f t="shared" si="0"/>
        <v>235</v>
      </c>
      <c r="G30" s="249"/>
      <c r="H30" s="21">
        <f t="shared" si="1"/>
        <v>235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235</v>
      </c>
      <c r="E31" s="247"/>
      <c r="F31" s="179">
        <f t="shared" si="0"/>
        <v>235</v>
      </c>
      <c r="G31" s="250"/>
      <c r="H31" s="21">
        <f t="shared" si="1"/>
        <v>235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599</v>
      </c>
      <c r="E32" s="187">
        <f>E22</f>
        <v>0</v>
      </c>
      <c r="F32" s="170">
        <f t="shared" si="0"/>
        <v>599</v>
      </c>
      <c r="G32" s="248">
        <f>G22</f>
        <v>0</v>
      </c>
      <c r="H32" s="31">
        <f t="shared" si="1"/>
        <v>599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42" t="s">
        <v>533</v>
      </c>
      <c r="B37" s="344" t="s">
        <v>534</v>
      </c>
      <c r="C37" s="344" t="s">
        <v>535</v>
      </c>
      <c r="D37" s="340" t="s">
        <v>971</v>
      </c>
      <c r="E37" s="336"/>
    </row>
    <row r="38" spans="1:5" ht="18" customHeight="1">
      <c r="A38" s="348"/>
      <c r="B38" s="346"/>
      <c r="C38" s="346"/>
      <c r="D38" s="349"/>
      <c r="E38" s="337"/>
    </row>
    <row r="39" spans="1:5" ht="14.25" customHeight="1">
      <c r="A39" s="348"/>
      <c r="B39" s="346"/>
      <c r="C39" s="346"/>
      <c r="D39" s="349"/>
      <c r="E39" s="33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235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235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235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21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>
        <v>21</v>
      </c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214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>
        <v>214</v>
      </c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235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A18:A20"/>
    <mergeCell ref="C18:C20"/>
    <mergeCell ref="C37:C39"/>
    <mergeCell ref="B18:B20"/>
    <mergeCell ref="A37:A39"/>
    <mergeCell ref="D37:D39"/>
    <mergeCell ref="B37:B39"/>
    <mergeCell ref="G18:G20"/>
    <mergeCell ref="H18:H20"/>
    <mergeCell ref="E37:E39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tabSelected="1" showOutlineSymbols="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472</v>
      </c>
      <c r="E13" s="121">
        <f t="shared" si="0"/>
        <v>472</v>
      </c>
      <c r="F13" s="121">
        <f t="shared" si="0"/>
        <v>233</v>
      </c>
      <c r="G13" s="121">
        <f t="shared" si="0"/>
        <v>472</v>
      </c>
      <c r="H13" s="121">
        <f t="shared" si="0"/>
        <v>705</v>
      </c>
    </row>
    <row r="14" spans="1:8" ht="19.5" customHeight="1">
      <c r="A14" s="119" t="s">
        <v>940</v>
      </c>
      <c r="B14" s="120" t="s">
        <v>941</v>
      </c>
      <c r="C14" s="122"/>
      <c r="D14" s="122">
        <v>347</v>
      </c>
      <c r="E14" s="121">
        <f>C14+D14</f>
        <v>347</v>
      </c>
      <c r="F14" s="122">
        <v>157</v>
      </c>
      <c r="G14" s="122">
        <v>347</v>
      </c>
      <c r="H14" s="121">
        <f>F14+G14</f>
        <v>504</v>
      </c>
    </row>
    <row r="15" spans="1:8" ht="19.5" customHeight="1">
      <c r="A15" s="119" t="s">
        <v>942</v>
      </c>
      <c r="B15" s="120" t="s">
        <v>943</v>
      </c>
      <c r="C15" s="122"/>
      <c r="D15" s="122">
        <v>94</v>
      </c>
      <c r="E15" s="121">
        <f>C15+D15</f>
        <v>94</v>
      </c>
      <c r="F15" s="122">
        <v>21</v>
      </c>
      <c r="G15" s="122">
        <v>94</v>
      </c>
      <c r="H15" s="121">
        <f>F15+G15</f>
        <v>115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>
        <v>31</v>
      </c>
      <c r="E17" s="121">
        <f>C17+D17</f>
        <v>31</v>
      </c>
      <c r="F17" s="123">
        <v>55</v>
      </c>
      <c r="G17" s="123">
        <v>31</v>
      </c>
      <c r="H17" s="121">
        <f>F17+G17</f>
        <v>86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9" ht="71.25" customHeight="1">
      <c r="A9" s="356" t="s">
        <v>1032</v>
      </c>
      <c r="B9" s="356"/>
      <c r="C9" s="356"/>
      <c r="D9" s="356"/>
      <c r="E9" s="356"/>
      <c r="F9" s="356"/>
      <c r="G9" s="356"/>
      <c r="H9" s="356"/>
      <c r="I9" s="356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7" t="s">
        <v>1033</v>
      </c>
      <c r="B18" s="357"/>
      <c r="C18" s="357"/>
      <c r="D18" s="357"/>
      <c r="E18" s="357"/>
      <c r="F18" s="357"/>
      <c r="G18" s="357"/>
      <c r="H18" s="357"/>
      <c r="I18" s="357"/>
    </row>
    <row r="19" spans="1:9" ht="14.25" customHeight="1">
      <c r="A19" s="129"/>
      <c r="I19" s="269" t="s">
        <v>933</v>
      </c>
    </row>
    <row r="20" spans="1:9" ht="16.5" customHeight="1">
      <c r="A20" s="358" t="s">
        <v>955</v>
      </c>
      <c r="B20" s="358" t="s">
        <v>960</v>
      </c>
      <c r="C20" s="354" t="s">
        <v>1011</v>
      </c>
      <c r="D20" s="354" t="s">
        <v>1012</v>
      </c>
      <c r="E20" s="354" t="s">
        <v>1013</v>
      </c>
      <c r="F20" s="355" t="s">
        <v>1014</v>
      </c>
      <c r="G20" s="355"/>
      <c r="H20" s="355"/>
      <c r="I20" s="354" t="s">
        <v>1015</v>
      </c>
    </row>
    <row r="21" spans="1:9" ht="35.25" customHeight="1">
      <c r="A21" s="358"/>
      <c r="B21" s="358"/>
      <c r="C21" s="354"/>
      <c r="D21" s="354"/>
      <c r="E21" s="354"/>
      <c r="F21" s="131" t="s">
        <v>1035</v>
      </c>
      <c r="G21" s="131" t="s">
        <v>1036</v>
      </c>
      <c r="H21" s="131" t="s">
        <v>1037</v>
      </c>
      <c r="I21" s="35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D20:D21"/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7" ht="76.5" customHeight="1">
      <c r="A9" s="356" t="s">
        <v>1038</v>
      </c>
      <c r="B9" s="356"/>
      <c r="C9" s="356"/>
      <c r="D9" s="356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6" t="s">
        <v>1039</v>
      </c>
      <c r="B22" s="356"/>
      <c r="C22" s="356"/>
      <c r="D22" s="356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7035969</v>
      </c>
      <c r="B2" s="231" t="str">
        <f>NazivKorisnika</f>
        <v>Институт за реуматологију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235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235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400752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-400517</v>
      </c>
      <c r="H12" s="239">
        <f>G12</f>
        <v>-400517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Dragana</cp:lastModifiedBy>
  <cp:lastPrinted>2019-07-09T09:11:36Z</cp:lastPrinted>
  <dcterms:created xsi:type="dcterms:W3CDTF">2002-07-23T06:43:57Z</dcterms:created>
  <dcterms:modified xsi:type="dcterms:W3CDTF">2019-07-09T09:27:18Z</dcterms:modified>
  <cp:category/>
  <cp:version/>
  <cp:contentType/>
  <cp:contentStatus/>
</cp:coreProperties>
</file>